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00" windowWidth="20370" windowHeight="10275" activeTab="1"/>
  </bookViews>
  <sheets>
    <sheet name="附件2 (240417任务下达数)" sheetId="1" r:id="rId1"/>
    <sheet name="附件1(0509正式分解数)" sheetId="4" r:id="rId2"/>
  </sheets>
  <definedNames>
    <definedName name="_xlnm.Print_Area" localSheetId="1">'附件1(0509正式分解数)'!$A$1:$L$50</definedName>
  </definedNames>
  <calcPr calcId="145621"/>
</workbook>
</file>

<file path=xl/calcChain.xml><?xml version="1.0" encoding="utf-8"?>
<calcChain xmlns="http://schemas.openxmlformats.org/spreadsheetml/2006/main">
  <c r="I31" i="4" l="1"/>
  <c r="I30" i="4"/>
  <c r="I29" i="4"/>
  <c r="H34" i="4" l="1"/>
  <c r="H19" i="4"/>
  <c r="H17" i="4"/>
  <c r="I35" i="4" l="1"/>
  <c r="I34" i="4"/>
  <c r="H35" i="4"/>
  <c r="H15" i="4"/>
  <c r="H18" i="4"/>
  <c r="H20" i="4"/>
  <c r="H21" i="4"/>
  <c r="H22" i="4"/>
  <c r="H23" i="4"/>
  <c r="H24" i="4"/>
  <c r="H50" i="4" l="1"/>
  <c r="H49" i="4"/>
  <c r="H45" i="4"/>
  <c r="H44" i="4"/>
  <c r="H43" i="4"/>
  <c r="H42" i="4"/>
  <c r="H41" i="4"/>
  <c r="H40" i="4"/>
  <c r="H39" i="4"/>
  <c r="H38" i="4"/>
  <c r="H33" i="4"/>
  <c r="H31" i="4"/>
  <c r="H30" i="4"/>
  <c r="H29" i="4"/>
  <c r="H12" i="4"/>
  <c r="H11" i="4"/>
  <c r="H10" i="4"/>
  <c r="K28" i="4" l="1"/>
  <c r="K26" i="4"/>
  <c r="K47" i="4"/>
  <c r="I50" i="4"/>
  <c r="K49" i="4"/>
  <c r="K46" i="4" s="1"/>
  <c r="K16" i="4"/>
  <c r="H16" i="4"/>
  <c r="F16" i="4"/>
  <c r="I24" i="4"/>
  <c r="I23" i="4"/>
  <c r="I22" i="4"/>
  <c r="I21" i="4"/>
  <c r="I20" i="4"/>
  <c r="I19" i="4"/>
  <c r="I18" i="4"/>
  <c r="I17" i="4"/>
  <c r="H14" i="4"/>
  <c r="K14" i="4"/>
  <c r="K6" i="4" s="1"/>
  <c r="F14" i="4"/>
  <c r="I15" i="4"/>
  <c r="I14" i="4" s="1"/>
  <c r="H13" i="4" l="1"/>
  <c r="H28" i="4"/>
  <c r="K25" i="4"/>
  <c r="I16" i="4"/>
  <c r="I13" i="4" s="1"/>
  <c r="K13" i="4"/>
  <c r="K33" i="4"/>
  <c r="K32" i="4" s="1"/>
  <c r="K9" i="4"/>
  <c r="K37" i="4"/>
  <c r="K36" i="4" s="1"/>
  <c r="I45" i="4"/>
  <c r="I44" i="4"/>
  <c r="I43" i="4"/>
  <c r="I42" i="4"/>
  <c r="I41" i="4"/>
  <c r="I40" i="4"/>
  <c r="I39" i="4"/>
  <c r="I38" i="4"/>
  <c r="H9" i="4"/>
  <c r="H8" i="4" s="1"/>
  <c r="F9" i="4"/>
  <c r="F8" i="4" s="1"/>
  <c r="I12" i="4"/>
  <c r="I11" i="4"/>
  <c r="I10" i="4"/>
  <c r="J49" i="4"/>
  <c r="J46" i="4" s="1"/>
  <c r="F49" i="4"/>
  <c r="I47" i="4"/>
  <c r="H47" i="4"/>
  <c r="H46" i="4" s="1"/>
  <c r="F47" i="4"/>
  <c r="F6" i="4" s="1"/>
  <c r="F37" i="4"/>
  <c r="J36" i="4"/>
  <c r="F33" i="4"/>
  <c r="J32" i="4"/>
  <c r="J28" i="4"/>
  <c r="J25" i="4" s="1"/>
  <c r="F28" i="4"/>
  <c r="H26" i="4"/>
  <c r="J16" i="4"/>
  <c r="F13" i="4"/>
  <c r="B13" i="4"/>
  <c r="J8" i="4"/>
  <c r="B8" i="4"/>
  <c r="B7" i="4"/>
  <c r="F36" i="4"/>
  <c r="E12" i="1"/>
  <c r="E11" i="1"/>
  <c r="E10" i="1"/>
  <c r="E9" i="1"/>
  <c r="E6" i="1"/>
  <c r="B6" i="1"/>
  <c r="H37" i="4" l="1"/>
  <c r="H36" i="4" s="1"/>
  <c r="H6" i="4"/>
  <c r="I26" i="4"/>
  <c r="I6" i="4" s="1"/>
  <c r="H25" i="4"/>
  <c r="I25" i="4" s="1"/>
  <c r="J7" i="4"/>
  <c r="J13" i="4"/>
  <c r="I9" i="4"/>
  <c r="I8" i="4" s="1"/>
  <c r="K8" i="4"/>
  <c r="K5" i="4" s="1"/>
  <c r="K7" i="4"/>
  <c r="F7" i="4"/>
  <c r="I49" i="4"/>
  <c r="I46" i="4"/>
  <c r="I33" i="4"/>
  <c r="H32" i="4"/>
  <c r="I32" i="4" s="1"/>
  <c r="F46" i="4"/>
  <c r="J5" i="4"/>
  <c r="F32" i="4"/>
  <c r="I28" i="4"/>
  <c r="I37" i="4"/>
  <c r="I36" i="4" s="1"/>
  <c r="F25" i="4"/>
  <c r="F5" i="4" l="1"/>
  <c r="H7" i="4"/>
  <c r="I5" i="4"/>
  <c r="H5" i="4"/>
  <c r="I7" i="4"/>
</calcChain>
</file>

<file path=xl/sharedStrings.xml><?xml version="1.0" encoding="utf-8"?>
<sst xmlns="http://schemas.openxmlformats.org/spreadsheetml/2006/main" count="195" uniqueCount="132">
  <si>
    <r>
      <t>2024</t>
    </r>
    <r>
      <rPr>
        <b/>
        <sz val="16"/>
        <color rgb="FF000000"/>
        <rFont val="华文中宋"/>
        <family val="3"/>
        <charset val="134"/>
      </rPr>
      <t>年度高效节水灌溉建设面积任务分解表</t>
    </r>
    <phoneticPr fontId="4" type="noConversion"/>
  </si>
  <si>
    <t>单位：（盖章）泰州市农业农村局</t>
  </si>
  <si>
    <r>
      <rPr>
        <b/>
        <sz val="12"/>
        <color theme="1"/>
        <rFont val="宋体"/>
        <family val="3"/>
        <charset val="134"/>
      </rPr>
      <t>县（市、区）</t>
    </r>
  </si>
  <si>
    <r>
      <rPr>
        <b/>
        <sz val="12"/>
        <color theme="1"/>
        <rFont val="宋体"/>
        <family val="3"/>
        <charset val="134"/>
      </rPr>
      <t>高效节水灌溉面积（万亩）</t>
    </r>
  </si>
  <si>
    <r>
      <rPr>
        <b/>
        <sz val="12"/>
        <color theme="1"/>
        <rFont val="宋体"/>
        <family val="3"/>
        <charset val="134"/>
      </rPr>
      <t>备注</t>
    </r>
  </si>
  <si>
    <r>
      <rPr>
        <b/>
        <sz val="12"/>
        <color theme="1"/>
        <rFont val="宋体"/>
        <family val="3"/>
        <charset val="134"/>
      </rPr>
      <t>建设总规模</t>
    </r>
  </si>
  <si>
    <r>
      <rPr>
        <b/>
        <sz val="12"/>
        <rFont val="仿宋_GB2312"/>
        <charset val="134"/>
      </rPr>
      <t>喷灌</t>
    </r>
  </si>
  <si>
    <r>
      <rPr>
        <b/>
        <sz val="12"/>
        <rFont val="仿宋_GB2312"/>
        <charset val="134"/>
      </rPr>
      <t>微灌</t>
    </r>
  </si>
  <si>
    <r>
      <rPr>
        <b/>
        <sz val="12"/>
        <rFont val="仿宋_GB2312"/>
        <charset val="134"/>
      </rPr>
      <t>管灌</t>
    </r>
  </si>
  <si>
    <t>全市合计</t>
    <phoneticPr fontId="4" type="noConversion"/>
  </si>
  <si>
    <r>
      <rPr>
        <sz val="11"/>
        <color theme="1"/>
        <rFont val="宋体"/>
        <family val="3"/>
        <charset val="134"/>
      </rPr>
      <t>兴化市</t>
    </r>
  </si>
  <si>
    <t>泰兴市</t>
  </si>
  <si>
    <t>靖江市</t>
  </si>
  <si>
    <t>海陵区</t>
  </si>
  <si>
    <t>姜堰区</t>
  </si>
  <si>
    <t>医药高新区      （高港区）</t>
    <phoneticPr fontId="4" type="noConversion"/>
  </si>
  <si>
    <r>
      <rPr>
        <b/>
        <sz val="11"/>
        <color theme="1"/>
        <rFont val="宋体"/>
        <family val="3"/>
        <charset val="134"/>
      </rPr>
      <t>县（市、区）</t>
    </r>
  </si>
  <si>
    <r>
      <rPr>
        <b/>
        <sz val="11"/>
        <color theme="1"/>
        <rFont val="宋体"/>
        <family val="3"/>
        <charset val="134"/>
      </rPr>
      <t>序号</t>
    </r>
  </si>
  <si>
    <t>泰州全市</t>
  </si>
  <si>
    <r>
      <rPr>
        <b/>
        <sz val="12"/>
        <color theme="1"/>
        <rFont val="Times New Roman"/>
        <family val="1"/>
      </rPr>
      <t>24</t>
    </r>
    <r>
      <rPr>
        <b/>
        <sz val="12"/>
        <color theme="1"/>
        <rFont val="宋体"/>
        <family val="3"/>
        <charset val="134"/>
      </rPr>
      <t>年度项目合计</t>
    </r>
  </si>
  <si>
    <t>兴化市</t>
  </si>
  <si>
    <t>兴化小计</t>
  </si>
  <si>
    <t>新建小计</t>
  </si>
  <si>
    <t>改造提升小计</t>
  </si>
  <si>
    <t>B</t>
  </si>
  <si>
    <t>泰兴小计</t>
  </si>
  <si>
    <t>A</t>
  </si>
  <si>
    <t>古溪镇人民政府</t>
  </si>
  <si>
    <t>常桥、古溪、钱荡、西雁岭、皂桥</t>
  </si>
  <si>
    <t>张桥镇人民政府</t>
  </si>
  <si>
    <t>宣堡镇人民政府</t>
  </si>
  <si>
    <t>黄桥镇人民政府</t>
  </si>
  <si>
    <t>2024年度江苏省泰州市泰兴市珊瑚镇高标准农田改造提升项目（财政补助）</t>
  </si>
  <si>
    <t>珊瑚镇人民政府</t>
  </si>
  <si>
    <t>2024年度江苏省泰州市泰兴市曲霞镇高标准农田改造提升项目（财政补助）</t>
  </si>
  <si>
    <t>曲霞镇人民政府</t>
  </si>
  <si>
    <t>2024年度江苏省泰州市泰兴市济川街道高标准农田改造提升项目（财政补助）</t>
  </si>
  <si>
    <t>泰兴市人民政府济川街道办事处</t>
  </si>
  <si>
    <t>2024年度江苏省泰州市泰兴市宣堡镇高标准农田改造提升项目（财政补助）</t>
  </si>
  <si>
    <t>2024年度江苏省泰州市泰兴市姚王街道高标准农田改造提升项目（财政补助）</t>
  </si>
  <si>
    <t>泰兴市人民政府姚王街道办事处</t>
  </si>
  <si>
    <t>靖江小计</t>
  </si>
  <si>
    <t>2024年度泰州市靖江市靖城街道办事处高标准农田建设项目（财政补助）</t>
  </si>
  <si>
    <t>靖城街道办事处</t>
  </si>
  <si>
    <t>孤山镇人民政府</t>
  </si>
  <si>
    <t>2024年度泰州市靖江市孤山镇高标准农田改造提升建设项目（财政补助）</t>
  </si>
  <si>
    <t>2024年度泰州市靖江市季市镇高标准农田改造提升建设项目（财政补助）</t>
  </si>
  <si>
    <t>季市镇人民政府</t>
  </si>
  <si>
    <t>花家、勤盛、宁界村</t>
  </si>
  <si>
    <t>2024年度泰州市靖江市西来镇高标准农田改造提升建设项目（财政补助）</t>
  </si>
  <si>
    <t>西来镇人民政府</t>
  </si>
  <si>
    <t>泥桥、永胜、桐村</t>
  </si>
  <si>
    <t>海陵小计</t>
  </si>
  <si>
    <t>姜堰小计</t>
  </si>
  <si>
    <t>大伦镇人民政府</t>
  </si>
  <si>
    <t>顾高镇人民政府</t>
  </si>
  <si>
    <t>千佛、申俞、夏庄、芦村、西芦、塘桥村</t>
  </si>
  <si>
    <t>溱潼镇人民政府</t>
  </si>
  <si>
    <t>孙楼、三里泽村</t>
  </si>
  <si>
    <t>淤溪镇人民政府</t>
  </si>
  <si>
    <t>新桥村</t>
  </si>
  <si>
    <t>俞垛镇人民政府</t>
  </si>
  <si>
    <t>角墩村</t>
  </si>
  <si>
    <t>娄庄镇人民政府</t>
  </si>
  <si>
    <t>东阳、兴胜村</t>
  </si>
  <si>
    <t>白米镇人民政府</t>
  </si>
  <si>
    <t>杭家铺、甸河村</t>
  </si>
  <si>
    <t>张甸镇人民政府</t>
  </si>
  <si>
    <t>宫王、蔡官村</t>
  </si>
  <si>
    <t>医药高新区（高港区）</t>
    <phoneticPr fontId="4" type="noConversion"/>
  </si>
  <si>
    <t>医药高新区（高港区）小计</t>
  </si>
  <si>
    <t>凤凰街道办事处</t>
  </si>
  <si>
    <t>2024年度江苏省泰州医药高新区（高港区）大泗镇高标准农田改造提升建设项目（财政补助）</t>
  </si>
  <si>
    <t>大泗镇人民政府</t>
  </si>
  <si>
    <t>荻垛镇人民政府</t>
  </si>
  <si>
    <t>新垛镇人民政府</t>
  </si>
  <si>
    <t>张高、徐高、朱彭三庄、李施、施家桥、曹吉、庙徐、港西等村</t>
  </si>
  <si>
    <t>竹泓镇人民政府</t>
  </si>
  <si>
    <t>新泓、舒余、振南、竹一、竹二等村</t>
  </si>
  <si>
    <t>项目类型
（A新建、B改造提升）</t>
  </si>
  <si>
    <t>项目名称</t>
  </si>
  <si>
    <t>建设单位</t>
  </si>
  <si>
    <t>项目规模（万亩）</t>
  </si>
  <si>
    <t>建设地点（涉及镇、村）</t>
  </si>
  <si>
    <t>总投资（万元）</t>
  </si>
  <si>
    <t>财政投资（万元）</t>
  </si>
  <si>
    <t>图斑比对核实确定面积（万亩）</t>
  </si>
  <si>
    <t>太平、顾野、麻墩村</t>
  </si>
  <si>
    <t>B</t>
    <phoneticPr fontId="4" type="noConversion"/>
  </si>
  <si>
    <t>2024年度泰州市海陵区苏陈镇高标准农田改造提升建设项目（财政补助）</t>
  </si>
  <si>
    <t>苏陈镇人民政府</t>
    <phoneticPr fontId="4" type="noConversion"/>
  </si>
  <si>
    <t>城东街道办事处</t>
    <phoneticPr fontId="4" type="noConversion"/>
  </si>
  <si>
    <t>2024年度泰州市海陵区城东街道高标准农田改造提升建设项目（财政补助）</t>
    <phoneticPr fontId="4" type="noConversion"/>
  </si>
  <si>
    <r>
      <t>24</t>
    </r>
    <r>
      <rPr>
        <b/>
        <sz val="12"/>
        <color theme="1"/>
        <rFont val="宋体"/>
        <family val="3"/>
        <charset val="134"/>
      </rPr>
      <t>年度新建小计</t>
    </r>
    <phoneticPr fontId="4" type="noConversion"/>
  </si>
  <si>
    <r>
      <t>24</t>
    </r>
    <r>
      <rPr>
        <b/>
        <sz val="12"/>
        <color theme="1"/>
        <rFont val="宋体"/>
        <family val="3"/>
        <charset val="134"/>
      </rPr>
      <t>年度改造提升小计</t>
    </r>
    <phoneticPr fontId="4" type="noConversion"/>
  </si>
  <si>
    <t>2024年度江苏省泰州市泰兴市虹桥镇高标准农田改造提升项目（财政补助）</t>
  </si>
  <si>
    <t>清水</t>
  </si>
  <si>
    <t>新洋、中盐、路庄、印家院、南沙村</t>
  </si>
  <si>
    <t>顾堡、珊瑚新村、二河新村、新桥村、祯祥村</t>
  </si>
  <si>
    <t>十里甸、毛庄、桑木、朝阳村</t>
  </si>
  <si>
    <t>2024年度江苏省泰州市泰兴市张桥镇高标准农田改造提升项目（财政补助）</t>
  </si>
  <si>
    <t>圩港、西桥村、焦堡村、张桥村</t>
  </si>
  <si>
    <t>丁桥、肖榨、安乐村</t>
  </si>
  <si>
    <t>银杏、毛群、北森庄、纪沟村、郭寨村</t>
  </si>
  <si>
    <t>汤家、柏木、光明</t>
  </si>
  <si>
    <t>新联、勤丰、石桥村</t>
  </si>
  <si>
    <t>2024年度江苏省泰州市兴化市荻垛镇高标准农田改造提升项目（财政补助）</t>
  </si>
  <si>
    <t>2024年度江苏省泰州市兴化市新垛镇高标准农田改造提升项目（财政补助）</t>
  </si>
  <si>
    <t>2024年度江苏省泰州市泰兴市古溪镇高标准农田建设项目（财政补助）</t>
    <phoneticPr fontId="4" type="noConversion"/>
  </si>
  <si>
    <t>2024年度江苏省泰州市兴化市竹泓镇高标准农田改造提升项目（财政补助）</t>
    <phoneticPr fontId="4" type="noConversion"/>
  </si>
  <si>
    <r>
      <t>2024</t>
    </r>
    <r>
      <rPr>
        <sz val="12"/>
        <color rgb="FF000000"/>
        <rFont val="宋体"/>
        <family val="3"/>
        <charset val="134"/>
      </rPr>
      <t>年度泰州市姜堰区大伦镇高标准农田建设改造提升项目（财政补助）</t>
    </r>
    <phoneticPr fontId="4" type="noConversion"/>
  </si>
  <si>
    <r>
      <t>2024</t>
    </r>
    <r>
      <rPr>
        <sz val="12"/>
        <color rgb="FF000000"/>
        <rFont val="宋体"/>
        <family val="3"/>
        <charset val="134"/>
      </rPr>
      <t>年度泰州市姜堰区淤溪镇高标准农田建设改造提升项目（财政补助）</t>
    </r>
    <phoneticPr fontId="4" type="noConversion"/>
  </si>
  <si>
    <r>
      <t>2024</t>
    </r>
    <r>
      <rPr>
        <sz val="12"/>
        <color rgb="FF000000"/>
        <rFont val="宋体"/>
        <family val="3"/>
        <charset val="134"/>
      </rPr>
      <t>年度泰州市姜堰区俞垛镇高标准农田建设改造提升项目（财政补助）</t>
    </r>
    <phoneticPr fontId="4" type="noConversion"/>
  </si>
  <si>
    <t>2024年度泰州市姜堰区顾高镇高标准农田建设改造提升项目（财政补助）</t>
    <phoneticPr fontId="4" type="noConversion"/>
  </si>
  <si>
    <t>2024年度泰州市姜堰区溱潼镇高标准农田建设改造提升项目（财政补助）</t>
    <phoneticPr fontId="4" type="noConversion"/>
  </si>
  <si>
    <t>2024年度泰州市姜堰区娄庄镇高标准农田建设改造提升项目（财政补助）</t>
    <phoneticPr fontId="4" type="noConversion"/>
  </si>
  <si>
    <t>2024年度泰州市姜堰区白米镇高标准农田建设改造提升项目（财政补助）</t>
    <phoneticPr fontId="4" type="noConversion"/>
  </si>
  <si>
    <t>2024年度泰州市姜堰区张甸镇高标准农田建设改造提升项目（财政补助）</t>
    <phoneticPr fontId="4" type="noConversion"/>
  </si>
  <si>
    <t>高效节水灌溉面积  （万亩）</t>
    <phoneticPr fontId="4" type="noConversion"/>
  </si>
  <si>
    <t>结论</t>
    <phoneticPr fontId="4" type="noConversion"/>
  </si>
  <si>
    <r>
      <rPr>
        <b/>
        <sz val="24"/>
        <color theme="1"/>
        <rFont val="华文中宋"/>
        <family val="3"/>
        <charset val="134"/>
      </rPr>
      <t>泰州市</t>
    </r>
    <r>
      <rPr>
        <b/>
        <sz val="24"/>
        <color theme="1"/>
        <rFont val="Times New Roman"/>
        <family val="1"/>
      </rPr>
      <t>2024</t>
    </r>
    <r>
      <rPr>
        <b/>
        <sz val="24"/>
        <color theme="1"/>
        <rFont val="华文中宋"/>
        <family val="3"/>
        <charset val="134"/>
      </rPr>
      <t>年度高标准农田建设项目初步设计评审结论</t>
    </r>
    <phoneticPr fontId="4" type="noConversion"/>
  </si>
  <si>
    <t>单位：泰州市农业农村局</t>
    <phoneticPr fontId="35" type="noConversion"/>
  </si>
  <si>
    <t>可行</t>
    <phoneticPr fontId="4" type="noConversion"/>
  </si>
  <si>
    <t>虹桥镇人民政府</t>
    <phoneticPr fontId="4" type="noConversion"/>
  </si>
  <si>
    <t>梅兴、秦蒋、塘湾社区</t>
    <phoneticPr fontId="4" type="noConversion"/>
  </si>
  <si>
    <t>佴庄、霍堡、杨营村</t>
    <phoneticPr fontId="4" type="noConversion"/>
  </si>
  <si>
    <t>窑头村，唐甸村，孙金村，朱东村，魏徐村</t>
    <phoneticPr fontId="4" type="noConversion"/>
  </si>
  <si>
    <t>双虹村、张家院社区、夏郑社区、双岸社区、苏陈社区、周埭村、东石羊社区、北庄村</t>
    <phoneticPr fontId="4" type="noConversion"/>
  </si>
  <si>
    <t>荻垛、四联、唐港、兴陈、梓里、梓幸、向阳等村</t>
    <phoneticPr fontId="4" type="noConversion"/>
  </si>
  <si>
    <r>
      <t>2024</t>
    </r>
    <r>
      <rPr>
        <sz val="12"/>
        <color rgb="FF000000"/>
        <rFont val="宋体"/>
        <family val="3"/>
        <charset val="134"/>
      </rPr>
      <t>年度江苏省泰州市泰兴市黄桥镇高标准农田改造提升项目（财政补助）</t>
    </r>
    <phoneticPr fontId="4" type="noConversion"/>
  </si>
  <si>
    <t>房元、新联、众贤、耿戴村</t>
    <phoneticPr fontId="4" type="noConversion"/>
  </si>
  <si>
    <t>2024年度江苏省泰州医药高新区（高港区）凤凰街道高标准农田建设项目（财政补助）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</si>
</sst>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_ "/>
    <numFmt numFmtId="178" formatCode="0.00_ "/>
  </numFmts>
  <fonts count="46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rgb="FF000000"/>
      <name val="Times New Roman"/>
      <family val="1"/>
    </font>
    <font>
      <b/>
      <sz val="16"/>
      <color rgb="FF000000"/>
      <name val="华文中宋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name val="Times New Roman"/>
      <family val="1"/>
    </font>
    <font>
      <b/>
      <sz val="12"/>
      <name val="仿宋_GB2312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4"/>
      <color theme="1"/>
      <name val="Times New Roman"/>
      <family val="1"/>
    </font>
    <font>
      <b/>
      <sz val="24"/>
      <color theme="1"/>
      <name val="华文中宋"/>
      <family val="3"/>
      <charset val="134"/>
    </font>
    <font>
      <sz val="9"/>
      <name val="宋体"/>
      <family val="3"/>
      <charset val="134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b/>
      <sz val="13"/>
      <color rgb="FF000000"/>
      <name val="Arial"/>
      <family val="2"/>
    </font>
    <font>
      <sz val="13"/>
      <color theme="1"/>
      <name val="宋体"/>
      <family val="3"/>
      <charset val="134"/>
      <scheme val="minor"/>
    </font>
    <font>
      <sz val="13"/>
      <color rgb="FF000000"/>
      <name val="宋体"/>
      <family val="3"/>
      <charset val="134"/>
    </font>
    <font>
      <b/>
      <sz val="13"/>
      <color theme="1"/>
      <name val="宋体"/>
      <family val="3"/>
      <charset val="134"/>
    </font>
    <font>
      <sz val="13"/>
      <name val="宋体"/>
      <family val="3"/>
      <charset val="134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top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2" fillId="0" borderId="7" xfId="0" applyFont="1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178" fontId="31" fillId="0" borderId="7" xfId="0" applyNumberFormat="1" applyFont="1" applyBorder="1" applyAlignment="1">
      <alignment horizontal="center" vertical="center" wrapText="1"/>
    </xf>
    <xf numFmtId="178" fontId="21" fillId="0" borderId="7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178" fontId="31" fillId="0" borderId="7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178" fontId="37" fillId="0" borderId="7" xfId="0" applyNumberFormat="1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178" fontId="39" fillId="0" borderId="7" xfId="0" applyNumberFormat="1" applyFont="1" applyBorder="1" applyAlignment="1">
      <alignment horizontal="center" vertical="center" wrapText="1"/>
    </xf>
    <xf numFmtId="0" fontId="38" fillId="0" borderId="7" xfId="0" applyNumberFormat="1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178" fontId="39" fillId="0" borderId="7" xfId="0" applyNumberFormat="1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justify" vertical="center" wrapText="1"/>
    </xf>
    <xf numFmtId="178" fontId="1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D24" sqref="D24"/>
    </sheetView>
  </sheetViews>
  <sheetFormatPr defaultColWidth="9" defaultRowHeight="15"/>
  <cols>
    <col min="1" max="1" width="18" style="1" customWidth="1"/>
    <col min="2" max="2" width="18.125" style="1" customWidth="1"/>
    <col min="3" max="3" width="16.625" style="1" customWidth="1"/>
    <col min="4" max="4" width="15.875" style="1" customWidth="1"/>
    <col min="5" max="5" width="13.125" style="1" customWidth="1"/>
    <col min="6" max="6" width="12.625" style="1" customWidth="1"/>
    <col min="7" max="16384" width="9" style="1"/>
  </cols>
  <sheetData>
    <row r="1" spans="1:8" ht="27" customHeight="1">
      <c r="A1" s="98" t="s">
        <v>0</v>
      </c>
      <c r="B1" s="99"/>
      <c r="C1" s="99"/>
      <c r="D1" s="99"/>
      <c r="E1" s="99"/>
      <c r="F1" s="99"/>
    </row>
    <row r="2" spans="1:8" ht="36" customHeight="1"/>
    <row r="3" spans="1:8" ht="36" customHeight="1">
      <c r="A3" s="100" t="s">
        <v>1</v>
      </c>
      <c r="B3" s="100"/>
      <c r="C3" s="100"/>
      <c r="D3" s="2"/>
      <c r="E3" s="2"/>
      <c r="F3" s="2"/>
    </row>
    <row r="4" spans="1:8" ht="44.1" customHeight="1">
      <c r="A4" s="101" t="s">
        <v>2</v>
      </c>
      <c r="B4" s="103" t="s">
        <v>3</v>
      </c>
      <c r="C4" s="104"/>
      <c r="D4" s="104"/>
      <c r="E4" s="105"/>
      <c r="F4" s="101" t="s">
        <v>4</v>
      </c>
    </row>
    <row r="5" spans="1:8" ht="54" customHeight="1">
      <c r="A5" s="102"/>
      <c r="B5" s="3" t="s">
        <v>5</v>
      </c>
      <c r="C5" s="4" t="s">
        <v>6</v>
      </c>
      <c r="D5" s="4" t="s">
        <v>7</v>
      </c>
      <c r="E5" s="4" t="s">
        <v>8</v>
      </c>
      <c r="F5" s="102"/>
    </row>
    <row r="6" spans="1:8" ht="30" customHeight="1">
      <c r="A6" s="5" t="s">
        <v>9</v>
      </c>
      <c r="B6" s="3">
        <f t="shared" ref="B6" si="0">SUM(B7:B12)</f>
        <v>0.62</v>
      </c>
      <c r="C6" s="3"/>
      <c r="D6" s="3"/>
      <c r="E6" s="3">
        <f>SUM(E7:E12)</f>
        <v>0.62</v>
      </c>
      <c r="F6" s="3"/>
      <c r="G6" s="6"/>
      <c r="H6" s="6"/>
    </row>
    <row r="7" spans="1:8" ht="30" customHeight="1">
      <c r="A7" s="7" t="s">
        <v>10</v>
      </c>
      <c r="B7" s="3">
        <v>0.1</v>
      </c>
      <c r="C7" s="3"/>
      <c r="D7" s="3"/>
      <c r="E7" s="3">
        <v>0.1</v>
      </c>
      <c r="F7" s="3"/>
    </row>
    <row r="8" spans="1:8" ht="30" customHeight="1">
      <c r="A8" s="8" t="s">
        <v>11</v>
      </c>
      <c r="B8" s="9">
        <v>0.2</v>
      </c>
      <c r="C8" s="9"/>
      <c r="D8" s="9"/>
      <c r="E8" s="9">
        <v>0.2</v>
      </c>
      <c r="F8" s="10"/>
    </row>
    <row r="9" spans="1:8" ht="30" customHeight="1">
      <c r="A9" s="11" t="s">
        <v>12</v>
      </c>
      <c r="B9" s="12">
        <v>0.1</v>
      </c>
      <c r="C9" s="12"/>
      <c r="D9" s="12"/>
      <c r="E9" s="12">
        <f>B9</f>
        <v>0.1</v>
      </c>
      <c r="F9" s="13"/>
    </row>
    <row r="10" spans="1:8" ht="30" customHeight="1">
      <c r="A10" s="14" t="s">
        <v>13</v>
      </c>
      <c r="B10" s="9">
        <v>0.04</v>
      </c>
      <c r="C10" s="9"/>
      <c r="D10" s="9"/>
      <c r="E10" s="12">
        <f>B10</f>
        <v>0.04</v>
      </c>
      <c r="F10" s="10"/>
    </row>
    <row r="11" spans="1:8" ht="30" customHeight="1">
      <c r="A11" s="8" t="s">
        <v>14</v>
      </c>
      <c r="B11" s="9">
        <v>0.15</v>
      </c>
      <c r="C11" s="9"/>
      <c r="D11" s="9"/>
      <c r="E11" s="12">
        <f>B11</f>
        <v>0.15</v>
      </c>
      <c r="F11" s="10"/>
    </row>
    <row r="12" spans="1:8" ht="31.5" customHeight="1">
      <c r="A12" s="15" t="s">
        <v>15</v>
      </c>
      <c r="B12" s="9">
        <v>0.03</v>
      </c>
      <c r="C12" s="9"/>
      <c r="D12" s="9"/>
      <c r="E12" s="12">
        <f>B12</f>
        <v>0.03</v>
      </c>
      <c r="F12" s="10"/>
    </row>
  </sheetData>
  <mergeCells count="5">
    <mergeCell ref="A1:F1"/>
    <mergeCell ref="A3:C3"/>
    <mergeCell ref="A4:A5"/>
    <mergeCell ref="B4:E4"/>
    <mergeCell ref="F4:F5"/>
  </mergeCells>
  <phoneticPr fontId="4" type="noConversion"/>
  <printOptions horizontalCentered="1"/>
  <pageMargins left="0.74803149606299202" right="0.55118110236220497" top="0.78740157480314998" bottom="0.78740157480314998" header="0.511811023622047" footer="0.511811023622047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34" zoomScale="90" zoomScaleNormal="90" workbookViewId="0">
      <selection activeCell="F54" sqref="F54"/>
    </sheetView>
  </sheetViews>
  <sheetFormatPr defaultColWidth="9" defaultRowHeight="15"/>
  <cols>
    <col min="1" max="1" width="11.375" style="17" customWidth="1"/>
    <col min="2" max="2" width="6.375" style="17" customWidth="1"/>
    <col min="3" max="3" width="11.375" style="17" customWidth="1"/>
    <col min="4" max="4" width="40.75" style="18" customWidth="1"/>
    <col min="5" max="5" width="16.125" style="17" customWidth="1"/>
    <col min="6" max="6" width="10.25" style="17" customWidth="1"/>
    <col min="7" max="7" width="28.625" style="17" customWidth="1"/>
    <col min="8" max="8" width="9.75" style="17" customWidth="1"/>
    <col min="9" max="9" width="9.125" style="17" customWidth="1"/>
    <col min="10" max="10" width="11.125" style="17" customWidth="1"/>
    <col min="11" max="11" width="11.75" style="17" customWidth="1"/>
    <col min="12" max="12" width="10" style="17" customWidth="1"/>
    <col min="13" max="13" width="11.625" style="17" customWidth="1"/>
    <col min="14" max="14" width="13.125" style="17" customWidth="1"/>
    <col min="15" max="16384" width="9" style="17"/>
  </cols>
  <sheetData>
    <row r="1" spans="1:12" ht="29.1" customHeight="1">
      <c r="A1" s="16"/>
      <c r="B1" s="16"/>
    </row>
    <row r="2" spans="1:12" ht="29.1" customHeight="1">
      <c r="A2" s="106" t="s">
        <v>120</v>
      </c>
      <c r="B2" s="106"/>
      <c r="C2" s="106"/>
      <c r="D2" s="107"/>
      <c r="E2" s="106"/>
      <c r="F2" s="106"/>
      <c r="G2" s="106"/>
      <c r="H2" s="106"/>
      <c r="I2" s="106"/>
      <c r="J2" s="106"/>
      <c r="K2" s="106"/>
      <c r="L2" s="106"/>
    </row>
    <row r="3" spans="1:12" ht="27.95" customHeight="1">
      <c r="A3" s="108" t="s">
        <v>121</v>
      </c>
      <c r="B3" s="109"/>
      <c r="C3" s="109"/>
      <c r="D3" s="110"/>
    </row>
    <row r="4" spans="1:12" s="20" customFormat="1" ht="56.1" customHeight="1">
      <c r="A4" s="19" t="s">
        <v>16</v>
      </c>
      <c r="B4" s="19" t="s">
        <v>17</v>
      </c>
      <c r="C4" s="49" t="s">
        <v>79</v>
      </c>
      <c r="D4" s="49" t="s">
        <v>80</v>
      </c>
      <c r="E4" s="49" t="s">
        <v>81</v>
      </c>
      <c r="F4" s="49" t="s">
        <v>82</v>
      </c>
      <c r="G4" s="49" t="s">
        <v>83</v>
      </c>
      <c r="H4" s="49" t="s">
        <v>84</v>
      </c>
      <c r="I4" s="49" t="s">
        <v>85</v>
      </c>
      <c r="J4" s="49" t="s">
        <v>118</v>
      </c>
      <c r="K4" s="49" t="s">
        <v>86</v>
      </c>
      <c r="L4" s="49" t="s">
        <v>119</v>
      </c>
    </row>
    <row r="5" spans="1:12" s="20" customFormat="1" ht="36" customHeight="1">
      <c r="A5" s="111" t="s">
        <v>18</v>
      </c>
      <c r="B5" s="42">
        <v>28</v>
      </c>
      <c r="C5" s="113" t="s">
        <v>19</v>
      </c>
      <c r="D5" s="114"/>
      <c r="E5" s="115"/>
      <c r="F5" s="42">
        <f>SUM(F8,F13,F25,F32,F36,F46)</f>
        <v>14.870000000000001</v>
      </c>
      <c r="G5" s="42"/>
      <c r="H5" s="62">
        <f>SUM(H8,H13,H25,H32,H36,H46)</f>
        <v>36182</v>
      </c>
      <c r="I5" s="62">
        <f>SUM(I8,I13,I25,I32,I36,I46)</f>
        <v>36182</v>
      </c>
      <c r="J5" s="62">
        <f>SUM(J8,J13,J25,J32,J36,J46)</f>
        <v>0.62</v>
      </c>
      <c r="K5" s="62">
        <f>SUM(K8,K13,K25,K32,K36,K46)</f>
        <v>14.962900000000001</v>
      </c>
      <c r="L5" s="42"/>
    </row>
    <row r="6" spans="1:12" s="20" customFormat="1" ht="36" customHeight="1">
      <c r="A6" s="112"/>
      <c r="B6" s="42">
        <v>3</v>
      </c>
      <c r="C6" s="113" t="s">
        <v>93</v>
      </c>
      <c r="D6" s="114"/>
      <c r="E6" s="115"/>
      <c r="F6" s="42">
        <f>SUM(F14,F26,F47)</f>
        <v>0.95</v>
      </c>
      <c r="G6" s="42"/>
      <c r="H6" s="62">
        <f>SUM(H14,H26,H47)</f>
        <v>2850</v>
      </c>
      <c r="I6" s="62">
        <f>SUM(I14,I26,I47)</f>
        <v>2850</v>
      </c>
      <c r="J6" s="62"/>
      <c r="K6" s="62">
        <f>SUM(K14,K26,K47)</f>
        <v>1.0192000000000001</v>
      </c>
      <c r="L6" s="42"/>
    </row>
    <row r="7" spans="1:12" s="20" customFormat="1" ht="36" customHeight="1">
      <c r="A7" s="112"/>
      <c r="B7" s="22">
        <f>SUM(B9,B16,B28,B33,B37,B49)</f>
        <v>25</v>
      </c>
      <c r="C7" s="113" t="s">
        <v>94</v>
      </c>
      <c r="D7" s="114"/>
      <c r="E7" s="115"/>
      <c r="F7" s="21">
        <f>SUM(F9,F16,F28,F33,F37,F49)</f>
        <v>13.92</v>
      </c>
      <c r="G7" s="21"/>
      <c r="H7" s="63">
        <f>SUM(H9,H16,H28,H33,H37,H49)</f>
        <v>33292</v>
      </c>
      <c r="I7" s="63">
        <f>SUM(I9,I16,I28,I33,I37,I49)</f>
        <v>33292</v>
      </c>
      <c r="J7" s="63">
        <f>SUM(J9,J16,J28,J33,J37,J49)</f>
        <v>0.62</v>
      </c>
      <c r="K7" s="63">
        <f>SUM(K9,K16,K28,K33,K37,K49)</f>
        <v>13.9437</v>
      </c>
      <c r="L7" s="42"/>
    </row>
    <row r="8" spans="1:12" s="20" customFormat="1" ht="27.95" customHeight="1">
      <c r="A8" s="116" t="s">
        <v>20</v>
      </c>
      <c r="B8" s="42">
        <f>B9</f>
        <v>3</v>
      </c>
      <c r="C8" s="116" t="s">
        <v>21</v>
      </c>
      <c r="D8" s="116"/>
      <c r="E8" s="116"/>
      <c r="F8" s="42">
        <f>F9</f>
        <v>3.9000000000000004</v>
      </c>
      <c r="G8" s="43"/>
      <c r="H8" s="62">
        <f t="shared" ref="H8:I8" si="0">H9</f>
        <v>9265</v>
      </c>
      <c r="I8" s="62">
        <f t="shared" si="0"/>
        <v>9265</v>
      </c>
      <c r="J8" s="62">
        <f t="shared" ref="J8:K8" si="1">J9</f>
        <v>0.1</v>
      </c>
      <c r="K8" s="62">
        <f t="shared" si="1"/>
        <v>3.9039999999999999</v>
      </c>
      <c r="L8" s="42"/>
    </row>
    <row r="9" spans="1:12" ht="36" customHeight="1">
      <c r="A9" s="117"/>
      <c r="B9" s="23">
        <v>3</v>
      </c>
      <c r="C9" s="118" t="s">
        <v>23</v>
      </c>
      <c r="D9" s="118"/>
      <c r="E9" s="118"/>
      <c r="F9" s="48">
        <f>SUM(F10:F12)</f>
        <v>3.9000000000000004</v>
      </c>
      <c r="G9" s="48"/>
      <c r="H9" s="63">
        <f t="shared" ref="H9:I9" si="2">SUM(H10:H12)</f>
        <v>9265</v>
      </c>
      <c r="I9" s="63">
        <f t="shared" si="2"/>
        <v>9265</v>
      </c>
      <c r="J9" s="62">
        <v>0.1</v>
      </c>
      <c r="K9" s="63">
        <f t="shared" ref="K9" si="3">SUM(K10:K12)</f>
        <v>3.9039999999999999</v>
      </c>
      <c r="L9" s="23"/>
    </row>
    <row r="10" spans="1:12" ht="36" customHeight="1">
      <c r="A10" s="117"/>
      <c r="B10" s="24">
        <v>1</v>
      </c>
      <c r="C10" s="60" t="s">
        <v>24</v>
      </c>
      <c r="D10" s="60" t="s">
        <v>106</v>
      </c>
      <c r="E10" s="60" t="s">
        <v>74</v>
      </c>
      <c r="F10" s="47">
        <v>1.3</v>
      </c>
      <c r="G10" s="86" t="s">
        <v>128</v>
      </c>
      <c r="H10" s="64">
        <f>F10*2350+J10*1000</f>
        <v>3155</v>
      </c>
      <c r="I10" s="64">
        <f>H10</f>
        <v>3155</v>
      </c>
      <c r="J10" s="64">
        <v>0.1</v>
      </c>
      <c r="K10" s="65">
        <v>1.3</v>
      </c>
      <c r="L10" s="46" t="s">
        <v>122</v>
      </c>
    </row>
    <row r="11" spans="1:12" ht="36" customHeight="1">
      <c r="A11" s="117"/>
      <c r="B11" s="24">
        <v>2</v>
      </c>
      <c r="C11" s="60" t="s">
        <v>24</v>
      </c>
      <c r="D11" s="60" t="s">
        <v>107</v>
      </c>
      <c r="E11" s="60" t="s">
        <v>75</v>
      </c>
      <c r="F11" s="47">
        <v>1.9</v>
      </c>
      <c r="G11" s="86" t="s">
        <v>76</v>
      </c>
      <c r="H11" s="64">
        <f>F11*2350+J11*1000</f>
        <v>4465</v>
      </c>
      <c r="I11" s="64">
        <f>H11</f>
        <v>4465</v>
      </c>
      <c r="J11" s="64"/>
      <c r="K11" s="65">
        <v>1.9</v>
      </c>
      <c r="L11" s="46" t="s">
        <v>122</v>
      </c>
    </row>
    <row r="12" spans="1:12" ht="36" customHeight="1">
      <c r="A12" s="117"/>
      <c r="B12" s="24">
        <v>3</v>
      </c>
      <c r="C12" s="60" t="s">
        <v>24</v>
      </c>
      <c r="D12" s="60" t="s">
        <v>109</v>
      </c>
      <c r="E12" s="60" t="s">
        <v>77</v>
      </c>
      <c r="F12" s="47">
        <v>0.7</v>
      </c>
      <c r="G12" s="86" t="s">
        <v>78</v>
      </c>
      <c r="H12" s="64">
        <f>F12*2350+J12*1000</f>
        <v>1645</v>
      </c>
      <c r="I12" s="64">
        <f>H12</f>
        <v>1645</v>
      </c>
      <c r="J12" s="65"/>
      <c r="K12" s="65">
        <v>0.70399999999999996</v>
      </c>
      <c r="L12" s="46" t="s">
        <v>122</v>
      </c>
    </row>
    <row r="13" spans="1:12" ht="27" customHeight="1">
      <c r="A13" s="119" t="s">
        <v>11</v>
      </c>
      <c r="B13" s="39">
        <f>B14+B16</f>
        <v>9</v>
      </c>
      <c r="C13" s="121" t="s">
        <v>25</v>
      </c>
      <c r="D13" s="121"/>
      <c r="E13" s="121"/>
      <c r="F13" s="39">
        <f>SUM(F14,F16)</f>
        <v>3.9</v>
      </c>
      <c r="G13" s="9"/>
      <c r="H13" s="66">
        <f>SUM(H14,H16)</f>
        <v>9625</v>
      </c>
      <c r="I13" s="66">
        <f>SUM(I14,I16)</f>
        <v>9625</v>
      </c>
      <c r="J13" s="66">
        <f>J14+J16</f>
        <v>0.2</v>
      </c>
      <c r="K13" s="66">
        <f>K14+K16</f>
        <v>3.9</v>
      </c>
      <c r="L13" s="39"/>
    </row>
    <row r="14" spans="1:12" ht="27" customHeight="1">
      <c r="A14" s="120"/>
      <c r="B14" s="39">
        <v>1</v>
      </c>
      <c r="C14" s="121" t="s">
        <v>22</v>
      </c>
      <c r="D14" s="121"/>
      <c r="E14" s="121"/>
      <c r="F14" s="39">
        <f>F15</f>
        <v>0.4</v>
      </c>
      <c r="G14" s="9"/>
      <c r="H14" s="66">
        <f t="shared" ref="H14:K14" si="4">H15</f>
        <v>1200</v>
      </c>
      <c r="I14" s="66">
        <f t="shared" si="4"/>
        <v>1200</v>
      </c>
      <c r="J14" s="66"/>
      <c r="K14" s="66">
        <f t="shared" si="4"/>
        <v>0.4</v>
      </c>
      <c r="L14" s="39"/>
    </row>
    <row r="15" spans="1:12" ht="39.950000000000003" customHeight="1">
      <c r="A15" s="120"/>
      <c r="B15" s="25">
        <v>1</v>
      </c>
      <c r="C15" s="60" t="s">
        <v>26</v>
      </c>
      <c r="D15" s="60" t="s">
        <v>108</v>
      </c>
      <c r="E15" s="60" t="s">
        <v>27</v>
      </c>
      <c r="F15" s="55">
        <v>0.4</v>
      </c>
      <c r="G15" s="32" t="s">
        <v>28</v>
      </c>
      <c r="H15" s="67">
        <f>F15*3000</f>
        <v>1200</v>
      </c>
      <c r="I15" s="67">
        <f>H15</f>
        <v>1200</v>
      </c>
      <c r="J15" s="67"/>
      <c r="K15" s="68">
        <v>0.4</v>
      </c>
      <c r="L15" s="46" t="s">
        <v>122</v>
      </c>
    </row>
    <row r="16" spans="1:12" ht="39.950000000000003" customHeight="1">
      <c r="A16" s="120"/>
      <c r="B16" s="41">
        <v>8</v>
      </c>
      <c r="C16" s="122" t="s">
        <v>23</v>
      </c>
      <c r="D16" s="122"/>
      <c r="E16" s="122"/>
      <c r="F16" s="57">
        <f>SUM(F17:F24)</f>
        <v>3.5</v>
      </c>
      <c r="G16" s="87"/>
      <c r="H16" s="69">
        <f t="shared" ref="H16:I16" si="5">SUM(H17:H24)</f>
        <v>8425</v>
      </c>
      <c r="I16" s="69">
        <f t="shared" si="5"/>
        <v>8425</v>
      </c>
      <c r="J16" s="70">
        <f>SUM(J17:J24)</f>
        <v>0.2</v>
      </c>
      <c r="K16" s="70">
        <f>SUM(K17:K24)</f>
        <v>3.5</v>
      </c>
      <c r="L16" s="26"/>
    </row>
    <row r="17" spans="1:12" ht="39.950000000000003" customHeight="1">
      <c r="A17" s="120"/>
      <c r="B17" s="41">
        <v>1</v>
      </c>
      <c r="C17" s="45" t="s">
        <v>24</v>
      </c>
      <c r="D17" s="45" t="s">
        <v>95</v>
      </c>
      <c r="E17" s="60" t="s">
        <v>123</v>
      </c>
      <c r="F17" s="56">
        <v>0.3</v>
      </c>
      <c r="G17" s="32" t="s">
        <v>96</v>
      </c>
      <c r="H17" s="64">
        <f>F17*2350+J17*1000</f>
        <v>805</v>
      </c>
      <c r="I17" s="67">
        <f t="shared" ref="I17:I24" si="6">H17</f>
        <v>805</v>
      </c>
      <c r="J17" s="67">
        <v>0.1</v>
      </c>
      <c r="K17" s="68">
        <v>0.3</v>
      </c>
      <c r="L17" s="46" t="s">
        <v>122</v>
      </c>
    </row>
    <row r="18" spans="1:12" ht="39.950000000000003" customHeight="1">
      <c r="A18" s="120"/>
      <c r="B18" s="41">
        <v>2</v>
      </c>
      <c r="C18" s="45" t="s">
        <v>24</v>
      </c>
      <c r="D18" s="45" t="s">
        <v>129</v>
      </c>
      <c r="E18" s="45" t="s">
        <v>31</v>
      </c>
      <c r="F18" s="56">
        <v>0.8</v>
      </c>
      <c r="G18" s="32" t="s">
        <v>97</v>
      </c>
      <c r="H18" s="67">
        <f t="shared" ref="H18:H24" si="7">F18*2350</f>
        <v>1880</v>
      </c>
      <c r="I18" s="67">
        <f t="shared" si="6"/>
        <v>1880</v>
      </c>
      <c r="J18" s="67"/>
      <c r="K18" s="68">
        <v>0.8</v>
      </c>
      <c r="L18" s="46" t="s">
        <v>122</v>
      </c>
    </row>
    <row r="19" spans="1:12" ht="39.950000000000003" customHeight="1">
      <c r="A19" s="120"/>
      <c r="B19" s="41">
        <v>3</v>
      </c>
      <c r="C19" s="45" t="s">
        <v>24</v>
      </c>
      <c r="D19" s="45" t="s">
        <v>32</v>
      </c>
      <c r="E19" s="45" t="s">
        <v>33</v>
      </c>
      <c r="F19" s="56">
        <v>0.5</v>
      </c>
      <c r="G19" s="32" t="s">
        <v>98</v>
      </c>
      <c r="H19" s="64">
        <f>F19*2350+J19*1000</f>
        <v>1275</v>
      </c>
      <c r="I19" s="67">
        <f t="shared" si="6"/>
        <v>1275</v>
      </c>
      <c r="J19" s="67">
        <v>0.1</v>
      </c>
      <c r="K19" s="68">
        <v>0.5</v>
      </c>
      <c r="L19" s="46" t="s">
        <v>122</v>
      </c>
    </row>
    <row r="20" spans="1:12" ht="39.950000000000003" customHeight="1">
      <c r="A20" s="120"/>
      <c r="B20" s="41">
        <v>4</v>
      </c>
      <c r="C20" s="45" t="s">
        <v>24</v>
      </c>
      <c r="D20" s="45" t="s">
        <v>39</v>
      </c>
      <c r="E20" s="45" t="s">
        <v>40</v>
      </c>
      <c r="F20" s="56">
        <v>0.5</v>
      </c>
      <c r="G20" s="32" t="s">
        <v>99</v>
      </c>
      <c r="H20" s="67">
        <f t="shared" si="7"/>
        <v>1175</v>
      </c>
      <c r="I20" s="67">
        <f t="shared" si="6"/>
        <v>1175</v>
      </c>
      <c r="J20" s="67"/>
      <c r="K20" s="68">
        <v>0.5</v>
      </c>
      <c r="L20" s="46" t="s">
        <v>122</v>
      </c>
    </row>
    <row r="21" spans="1:12" ht="39.950000000000003" customHeight="1">
      <c r="A21" s="120"/>
      <c r="B21" s="41">
        <v>5</v>
      </c>
      <c r="C21" s="45" t="s">
        <v>24</v>
      </c>
      <c r="D21" s="45" t="s">
        <v>100</v>
      </c>
      <c r="E21" s="45" t="s">
        <v>29</v>
      </c>
      <c r="F21" s="56">
        <v>0.3</v>
      </c>
      <c r="G21" s="32" t="s">
        <v>101</v>
      </c>
      <c r="H21" s="67">
        <f t="shared" si="7"/>
        <v>705</v>
      </c>
      <c r="I21" s="67">
        <f t="shared" si="6"/>
        <v>705</v>
      </c>
      <c r="J21" s="67"/>
      <c r="K21" s="68">
        <v>0.3</v>
      </c>
      <c r="L21" s="46" t="s">
        <v>122</v>
      </c>
    </row>
    <row r="22" spans="1:12" ht="39.950000000000003" customHeight="1">
      <c r="A22" s="120"/>
      <c r="B22" s="41">
        <v>6</v>
      </c>
      <c r="C22" s="45" t="s">
        <v>24</v>
      </c>
      <c r="D22" s="45" t="s">
        <v>34</v>
      </c>
      <c r="E22" s="45" t="s">
        <v>35</v>
      </c>
      <c r="F22" s="56">
        <v>0.35</v>
      </c>
      <c r="G22" s="32" t="s">
        <v>102</v>
      </c>
      <c r="H22" s="67">
        <f t="shared" si="7"/>
        <v>822.5</v>
      </c>
      <c r="I22" s="67">
        <f t="shared" si="6"/>
        <v>822.5</v>
      </c>
      <c r="J22" s="67"/>
      <c r="K22" s="68">
        <v>0.35</v>
      </c>
      <c r="L22" s="46" t="s">
        <v>122</v>
      </c>
    </row>
    <row r="23" spans="1:12" ht="39.950000000000003" customHeight="1">
      <c r="A23" s="120"/>
      <c r="B23" s="41">
        <v>7</v>
      </c>
      <c r="C23" s="45" t="s">
        <v>24</v>
      </c>
      <c r="D23" s="45" t="s">
        <v>36</v>
      </c>
      <c r="E23" s="45" t="s">
        <v>37</v>
      </c>
      <c r="F23" s="56">
        <v>0.4</v>
      </c>
      <c r="G23" s="32" t="s">
        <v>130</v>
      </c>
      <c r="H23" s="67">
        <f t="shared" si="7"/>
        <v>940</v>
      </c>
      <c r="I23" s="67">
        <f t="shared" si="6"/>
        <v>940</v>
      </c>
      <c r="J23" s="67"/>
      <c r="K23" s="68">
        <v>0.4</v>
      </c>
      <c r="L23" s="46" t="s">
        <v>122</v>
      </c>
    </row>
    <row r="24" spans="1:12" ht="39.950000000000003" customHeight="1">
      <c r="A24" s="120"/>
      <c r="B24" s="41">
        <v>8</v>
      </c>
      <c r="C24" s="45" t="s">
        <v>24</v>
      </c>
      <c r="D24" s="45" t="s">
        <v>38</v>
      </c>
      <c r="E24" s="45" t="s">
        <v>30</v>
      </c>
      <c r="F24" s="56">
        <v>0.35</v>
      </c>
      <c r="G24" s="32" t="s">
        <v>103</v>
      </c>
      <c r="H24" s="67">
        <f t="shared" si="7"/>
        <v>822.5</v>
      </c>
      <c r="I24" s="67">
        <f t="shared" si="6"/>
        <v>822.5</v>
      </c>
      <c r="J24" s="67"/>
      <c r="K24" s="68">
        <v>0.35</v>
      </c>
      <c r="L24" s="46" t="s">
        <v>122</v>
      </c>
    </row>
    <row r="25" spans="1:12" ht="24" customHeight="1">
      <c r="A25" s="123" t="s">
        <v>12</v>
      </c>
      <c r="B25" s="40">
        <v>4</v>
      </c>
      <c r="C25" s="124" t="s">
        <v>41</v>
      </c>
      <c r="D25" s="124"/>
      <c r="E25" s="124"/>
      <c r="F25" s="39">
        <f>SUM(F26,F28)</f>
        <v>1.97</v>
      </c>
      <c r="G25" s="9"/>
      <c r="H25" s="66">
        <f>SUM(H26,H28)</f>
        <v>4924.5</v>
      </c>
      <c r="I25" s="66">
        <f>H25</f>
        <v>4924.5</v>
      </c>
      <c r="J25" s="71">
        <f>J26+J28</f>
        <v>0.1</v>
      </c>
      <c r="K25" s="71">
        <f>K26+K28</f>
        <v>2.0491000000000001</v>
      </c>
      <c r="L25" s="27"/>
    </row>
    <row r="26" spans="1:12" ht="24" customHeight="1">
      <c r="A26" s="123"/>
      <c r="B26" s="40">
        <v>1</v>
      </c>
      <c r="C26" s="124" t="s">
        <v>22</v>
      </c>
      <c r="D26" s="124"/>
      <c r="E26" s="124"/>
      <c r="F26" s="39">
        <v>0.3</v>
      </c>
      <c r="G26" s="9"/>
      <c r="H26" s="66">
        <f>F26*3000</f>
        <v>900</v>
      </c>
      <c r="I26" s="66">
        <f>H26</f>
        <v>900</v>
      </c>
      <c r="J26" s="66"/>
      <c r="K26" s="72">
        <f>K27</f>
        <v>0.36919999999999997</v>
      </c>
      <c r="L26" s="27"/>
    </row>
    <row r="27" spans="1:12" ht="31.5">
      <c r="A27" s="123"/>
      <c r="B27" s="28">
        <v>1</v>
      </c>
      <c r="C27" s="52" t="s">
        <v>26</v>
      </c>
      <c r="D27" s="45" t="s">
        <v>42</v>
      </c>
      <c r="E27" s="45" t="s">
        <v>43</v>
      </c>
      <c r="F27" s="30">
        <v>0.3</v>
      </c>
      <c r="G27" s="88" t="s">
        <v>104</v>
      </c>
      <c r="H27" s="73">
        <v>900</v>
      </c>
      <c r="I27" s="73">
        <v>900</v>
      </c>
      <c r="J27" s="74"/>
      <c r="K27" s="74">
        <v>0.36919999999999997</v>
      </c>
      <c r="L27" s="46" t="s">
        <v>122</v>
      </c>
    </row>
    <row r="28" spans="1:12" ht="24.95" customHeight="1">
      <c r="A28" s="123"/>
      <c r="B28" s="29">
        <v>3</v>
      </c>
      <c r="C28" s="122" t="s">
        <v>23</v>
      </c>
      <c r="D28" s="122"/>
      <c r="E28" s="122"/>
      <c r="F28" s="39">
        <f>SUM(F29:F31)</f>
        <v>1.67</v>
      </c>
      <c r="G28" s="9"/>
      <c r="H28" s="66">
        <f>SUM(H29:H31)</f>
        <v>4024.5</v>
      </c>
      <c r="I28" s="66">
        <f t="shared" ref="I28:I35" si="8">H28</f>
        <v>4024.5</v>
      </c>
      <c r="J28" s="66">
        <f>SUM(J29:J31)</f>
        <v>0.1</v>
      </c>
      <c r="K28" s="71">
        <f>SUM(K29:K31)</f>
        <v>1.6798999999999999</v>
      </c>
      <c r="L28" s="26"/>
    </row>
    <row r="29" spans="1:12" ht="31.5">
      <c r="A29" s="123"/>
      <c r="B29" s="52">
        <v>1</v>
      </c>
      <c r="C29" s="52" t="s">
        <v>24</v>
      </c>
      <c r="D29" s="45" t="s">
        <v>45</v>
      </c>
      <c r="E29" s="45" t="s">
        <v>44</v>
      </c>
      <c r="F29" s="30">
        <v>0.72499999999999998</v>
      </c>
      <c r="G29" s="88" t="s">
        <v>105</v>
      </c>
      <c r="H29" s="73">
        <f>F29*2350+J29*1000</f>
        <v>1783.75</v>
      </c>
      <c r="I29" s="73">
        <f t="shared" si="8"/>
        <v>1783.75</v>
      </c>
      <c r="J29" s="75">
        <v>0.08</v>
      </c>
      <c r="K29" s="74">
        <v>0.72709999999999997</v>
      </c>
      <c r="L29" s="46" t="s">
        <v>122</v>
      </c>
    </row>
    <row r="30" spans="1:12" ht="31.5">
      <c r="A30" s="123"/>
      <c r="B30" s="52">
        <v>2</v>
      </c>
      <c r="C30" s="52" t="s">
        <v>24</v>
      </c>
      <c r="D30" s="45" t="s">
        <v>46</v>
      </c>
      <c r="E30" s="45" t="s">
        <v>47</v>
      </c>
      <c r="F30" s="30">
        <v>0.44500000000000001</v>
      </c>
      <c r="G30" s="88" t="s">
        <v>48</v>
      </c>
      <c r="H30" s="73">
        <f>F30*2350+J30*1000</f>
        <v>1065.75</v>
      </c>
      <c r="I30" s="73">
        <f t="shared" si="8"/>
        <v>1065.75</v>
      </c>
      <c r="J30" s="74">
        <v>0.02</v>
      </c>
      <c r="K30" s="74">
        <v>0.4471</v>
      </c>
      <c r="L30" s="46" t="s">
        <v>122</v>
      </c>
    </row>
    <row r="31" spans="1:12" ht="31.5">
      <c r="A31" s="123"/>
      <c r="B31" s="52">
        <v>3</v>
      </c>
      <c r="C31" s="52" t="s">
        <v>24</v>
      </c>
      <c r="D31" s="45" t="s">
        <v>49</v>
      </c>
      <c r="E31" s="45" t="s">
        <v>50</v>
      </c>
      <c r="F31" s="59">
        <v>0.5</v>
      </c>
      <c r="G31" s="54" t="s">
        <v>51</v>
      </c>
      <c r="H31" s="73">
        <f>F31*2350+J31*1000</f>
        <v>1175</v>
      </c>
      <c r="I31" s="73">
        <f t="shared" si="8"/>
        <v>1175</v>
      </c>
      <c r="J31" s="74"/>
      <c r="K31" s="74">
        <v>0.50570000000000004</v>
      </c>
      <c r="L31" s="46" t="s">
        <v>122</v>
      </c>
    </row>
    <row r="32" spans="1:12" ht="27" customHeight="1">
      <c r="A32" s="122" t="s">
        <v>13</v>
      </c>
      <c r="B32" s="39">
        <v>2</v>
      </c>
      <c r="C32" s="122" t="s">
        <v>52</v>
      </c>
      <c r="D32" s="122"/>
      <c r="E32" s="122"/>
      <c r="F32" s="39">
        <f>F33</f>
        <v>0.85</v>
      </c>
      <c r="G32" s="9"/>
      <c r="H32" s="66">
        <f>H33+J32*1000</f>
        <v>2037.5</v>
      </c>
      <c r="I32" s="66">
        <f t="shared" si="8"/>
        <v>2037.5</v>
      </c>
      <c r="J32" s="66">
        <f t="shared" ref="J32:K32" si="9">J33</f>
        <v>0.04</v>
      </c>
      <c r="K32" s="66">
        <f t="shared" si="9"/>
        <v>0.85980000000000001</v>
      </c>
      <c r="L32" s="39"/>
    </row>
    <row r="33" spans="1:12" ht="22.5" customHeight="1">
      <c r="A33" s="122"/>
      <c r="B33" s="41">
        <v>2</v>
      </c>
      <c r="C33" s="125" t="s">
        <v>23</v>
      </c>
      <c r="D33" s="125"/>
      <c r="E33" s="125"/>
      <c r="F33" s="26">
        <f>SUM(F34:F35)</f>
        <v>0.85</v>
      </c>
      <c r="G33" s="89"/>
      <c r="H33" s="76">
        <f>F33*2350</f>
        <v>1997.5</v>
      </c>
      <c r="I33" s="76">
        <f t="shared" si="8"/>
        <v>1997.5</v>
      </c>
      <c r="J33" s="76">
        <v>0.04</v>
      </c>
      <c r="K33" s="76">
        <f>SUM(K34:K35)</f>
        <v>0.85980000000000001</v>
      </c>
      <c r="L33" s="31"/>
    </row>
    <row r="34" spans="1:12" ht="40.5">
      <c r="A34" s="122"/>
      <c r="B34" s="54">
        <v>1</v>
      </c>
      <c r="C34" s="52" t="s">
        <v>88</v>
      </c>
      <c r="D34" s="61" t="s">
        <v>89</v>
      </c>
      <c r="E34" s="85" t="s">
        <v>90</v>
      </c>
      <c r="F34" s="53">
        <v>0.5</v>
      </c>
      <c r="G34" s="54" t="s">
        <v>127</v>
      </c>
      <c r="H34" s="64">
        <f>F34*2350+J34*1000</f>
        <v>1215</v>
      </c>
      <c r="I34" s="74">
        <f t="shared" si="8"/>
        <v>1215</v>
      </c>
      <c r="J34" s="74">
        <v>0.04</v>
      </c>
      <c r="K34" s="74">
        <v>0.4985</v>
      </c>
      <c r="L34" s="46" t="s">
        <v>122</v>
      </c>
    </row>
    <row r="35" spans="1:12" ht="39.75" customHeight="1">
      <c r="A35" s="122"/>
      <c r="B35" s="54">
        <v>2</v>
      </c>
      <c r="C35" s="52" t="s">
        <v>88</v>
      </c>
      <c r="D35" s="61" t="s">
        <v>92</v>
      </c>
      <c r="E35" s="85" t="s">
        <v>91</v>
      </c>
      <c r="F35" s="53">
        <v>0.35</v>
      </c>
      <c r="G35" s="54" t="s">
        <v>126</v>
      </c>
      <c r="H35" s="74">
        <f>F35*2350</f>
        <v>822.5</v>
      </c>
      <c r="I35" s="74">
        <f t="shared" si="8"/>
        <v>822.5</v>
      </c>
      <c r="J35" s="74"/>
      <c r="K35" s="74">
        <v>0.36130000000000001</v>
      </c>
      <c r="L35" s="46" t="s">
        <v>122</v>
      </c>
    </row>
    <row r="36" spans="1:12" ht="32.25" customHeight="1">
      <c r="A36" s="121" t="s">
        <v>14</v>
      </c>
      <c r="B36" s="37">
        <v>8</v>
      </c>
      <c r="C36" s="118" t="s">
        <v>53</v>
      </c>
      <c r="D36" s="126"/>
      <c r="E36" s="126"/>
      <c r="F36" s="44">
        <f>F37</f>
        <v>3.5999999999999992</v>
      </c>
      <c r="G36" s="90"/>
      <c r="H36" s="77">
        <f t="shared" ref="H36:I36" si="10">H37</f>
        <v>8610</v>
      </c>
      <c r="I36" s="77">
        <f t="shared" si="10"/>
        <v>8610</v>
      </c>
      <c r="J36" s="77">
        <f t="shared" ref="J36:K36" si="11">J37</f>
        <v>0.15</v>
      </c>
      <c r="K36" s="77">
        <f t="shared" si="11"/>
        <v>3.5999999999999992</v>
      </c>
      <c r="L36" s="23"/>
    </row>
    <row r="37" spans="1:12" ht="36" customHeight="1">
      <c r="A37" s="121"/>
      <c r="B37" s="38">
        <v>8</v>
      </c>
      <c r="C37" s="127" t="s">
        <v>23</v>
      </c>
      <c r="D37" s="127"/>
      <c r="E37" s="127"/>
      <c r="F37" s="38">
        <f>SUM(F38:F45)</f>
        <v>3.5999999999999992</v>
      </c>
      <c r="G37" s="91"/>
      <c r="H37" s="78">
        <f t="shared" ref="H37:I37" si="12">SUM(H38:H45)</f>
        <v>8610</v>
      </c>
      <c r="I37" s="78">
        <f t="shared" si="12"/>
        <v>8610</v>
      </c>
      <c r="J37" s="78">
        <v>0.15</v>
      </c>
      <c r="K37" s="78">
        <f t="shared" ref="K37" si="13">SUM(K38:K45)</f>
        <v>3.5999999999999992</v>
      </c>
      <c r="L37" s="33"/>
    </row>
    <row r="38" spans="1:12" ht="30">
      <c r="A38" s="121"/>
      <c r="B38" s="50">
        <v>1</v>
      </c>
      <c r="C38" s="51" t="s">
        <v>24</v>
      </c>
      <c r="D38" s="45" t="s">
        <v>110</v>
      </c>
      <c r="E38" s="85" t="s">
        <v>54</v>
      </c>
      <c r="F38" s="51">
        <v>0.39</v>
      </c>
      <c r="G38" s="92" t="s">
        <v>87</v>
      </c>
      <c r="H38" s="79">
        <f>F38*2350+50</f>
        <v>966.5</v>
      </c>
      <c r="I38" s="79">
        <f>H38</f>
        <v>966.5</v>
      </c>
      <c r="J38" s="79">
        <v>0.05</v>
      </c>
      <c r="K38" s="79">
        <v>0.39</v>
      </c>
      <c r="L38" s="46" t="s">
        <v>122</v>
      </c>
    </row>
    <row r="39" spans="1:12" ht="31.5">
      <c r="A39" s="121"/>
      <c r="B39" s="50">
        <v>2</v>
      </c>
      <c r="C39" s="51" t="s">
        <v>24</v>
      </c>
      <c r="D39" s="45" t="s">
        <v>113</v>
      </c>
      <c r="E39" s="85" t="s">
        <v>55</v>
      </c>
      <c r="F39" s="50">
        <v>0.95</v>
      </c>
      <c r="G39" s="93" t="s">
        <v>56</v>
      </c>
      <c r="H39" s="79">
        <f>F39*2350+100</f>
        <v>2332.5</v>
      </c>
      <c r="I39" s="79">
        <f t="shared" ref="I39:I45" si="14">H39</f>
        <v>2332.5</v>
      </c>
      <c r="J39" s="79">
        <v>0.1</v>
      </c>
      <c r="K39" s="79">
        <v>0.95</v>
      </c>
      <c r="L39" s="46" t="s">
        <v>122</v>
      </c>
    </row>
    <row r="40" spans="1:12" ht="31.5">
      <c r="A40" s="121"/>
      <c r="B40" s="50">
        <v>3</v>
      </c>
      <c r="C40" s="51" t="s">
        <v>24</v>
      </c>
      <c r="D40" s="45" t="s">
        <v>114</v>
      </c>
      <c r="E40" s="85" t="s">
        <v>57</v>
      </c>
      <c r="F40" s="50">
        <v>0.5</v>
      </c>
      <c r="G40" s="93" t="s">
        <v>58</v>
      </c>
      <c r="H40" s="79">
        <f t="shared" ref="H40:H45" si="15">F40*2350</f>
        <v>1175</v>
      </c>
      <c r="I40" s="79">
        <f t="shared" si="14"/>
        <v>1175</v>
      </c>
      <c r="J40" s="79"/>
      <c r="K40" s="79">
        <v>0.5</v>
      </c>
      <c r="L40" s="46" t="s">
        <v>122</v>
      </c>
    </row>
    <row r="41" spans="1:12" ht="30">
      <c r="A41" s="121"/>
      <c r="B41" s="50">
        <v>4</v>
      </c>
      <c r="C41" s="51" t="s">
        <v>24</v>
      </c>
      <c r="D41" s="45" t="s">
        <v>111</v>
      </c>
      <c r="E41" s="85" t="s">
        <v>59</v>
      </c>
      <c r="F41" s="50">
        <v>0.3</v>
      </c>
      <c r="G41" s="93" t="s">
        <v>60</v>
      </c>
      <c r="H41" s="79">
        <f t="shared" si="15"/>
        <v>705</v>
      </c>
      <c r="I41" s="79">
        <f t="shared" si="14"/>
        <v>705</v>
      </c>
      <c r="J41" s="79"/>
      <c r="K41" s="79">
        <v>0.3</v>
      </c>
      <c r="L41" s="46" t="s">
        <v>122</v>
      </c>
    </row>
    <row r="42" spans="1:12" ht="30">
      <c r="A42" s="121"/>
      <c r="B42" s="50">
        <v>5</v>
      </c>
      <c r="C42" s="51" t="s">
        <v>24</v>
      </c>
      <c r="D42" s="45" t="s">
        <v>112</v>
      </c>
      <c r="E42" s="85" t="s">
        <v>61</v>
      </c>
      <c r="F42" s="51">
        <v>0.3</v>
      </c>
      <c r="G42" s="92" t="s">
        <v>62</v>
      </c>
      <c r="H42" s="79">
        <f t="shared" si="15"/>
        <v>705</v>
      </c>
      <c r="I42" s="79">
        <f t="shared" si="14"/>
        <v>705</v>
      </c>
      <c r="J42" s="79"/>
      <c r="K42" s="79">
        <v>0.3</v>
      </c>
      <c r="L42" s="46" t="s">
        <v>122</v>
      </c>
    </row>
    <row r="43" spans="1:12" ht="31.5">
      <c r="A43" s="121"/>
      <c r="B43" s="50">
        <v>6</v>
      </c>
      <c r="C43" s="51" t="s">
        <v>24</v>
      </c>
      <c r="D43" s="45" t="s">
        <v>115</v>
      </c>
      <c r="E43" s="85" t="s">
        <v>63</v>
      </c>
      <c r="F43" s="50">
        <v>0.55000000000000004</v>
      </c>
      <c r="G43" s="93" t="s">
        <v>64</v>
      </c>
      <c r="H43" s="79">
        <f t="shared" si="15"/>
        <v>1292.5</v>
      </c>
      <c r="I43" s="79">
        <f t="shared" si="14"/>
        <v>1292.5</v>
      </c>
      <c r="J43" s="79"/>
      <c r="K43" s="79">
        <v>0.55000000000000004</v>
      </c>
      <c r="L43" s="46" t="s">
        <v>122</v>
      </c>
    </row>
    <row r="44" spans="1:12" ht="31.5">
      <c r="A44" s="121"/>
      <c r="B44" s="50">
        <v>7</v>
      </c>
      <c r="C44" s="51" t="s">
        <v>24</v>
      </c>
      <c r="D44" s="45" t="s">
        <v>116</v>
      </c>
      <c r="E44" s="85" t="s">
        <v>65</v>
      </c>
      <c r="F44" s="50">
        <v>0.3</v>
      </c>
      <c r="G44" s="93" t="s">
        <v>66</v>
      </c>
      <c r="H44" s="79">
        <f t="shared" si="15"/>
        <v>705</v>
      </c>
      <c r="I44" s="79">
        <f t="shared" si="14"/>
        <v>705</v>
      </c>
      <c r="J44" s="79"/>
      <c r="K44" s="79">
        <v>0.3</v>
      </c>
      <c r="L44" s="46" t="s">
        <v>122</v>
      </c>
    </row>
    <row r="45" spans="1:12" ht="31.5">
      <c r="A45" s="121"/>
      <c r="B45" s="50">
        <v>8</v>
      </c>
      <c r="C45" s="51" t="s">
        <v>24</v>
      </c>
      <c r="D45" s="45" t="s">
        <v>117</v>
      </c>
      <c r="E45" s="85" t="s">
        <v>67</v>
      </c>
      <c r="F45" s="50">
        <v>0.31</v>
      </c>
      <c r="G45" s="93" t="s">
        <v>68</v>
      </c>
      <c r="H45" s="79">
        <f t="shared" si="15"/>
        <v>728.5</v>
      </c>
      <c r="I45" s="79">
        <f t="shared" si="14"/>
        <v>728.5</v>
      </c>
      <c r="J45" s="79"/>
      <c r="K45" s="79">
        <v>0.31</v>
      </c>
      <c r="L45" s="46" t="s">
        <v>122</v>
      </c>
    </row>
    <row r="46" spans="1:12" ht="31.5" customHeight="1">
      <c r="A46" s="122" t="s">
        <v>69</v>
      </c>
      <c r="B46" s="37">
        <v>2</v>
      </c>
      <c r="C46" s="118" t="s">
        <v>70</v>
      </c>
      <c r="D46" s="126"/>
      <c r="E46" s="126"/>
      <c r="F46" s="37">
        <f>SUM(F47,F49)</f>
        <v>0.65</v>
      </c>
      <c r="G46" s="90"/>
      <c r="H46" s="77">
        <f>SUM(H47,H49)</f>
        <v>1720</v>
      </c>
      <c r="I46" s="77">
        <f>H46</f>
        <v>1720</v>
      </c>
      <c r="J46" s="77">
        <f t="shared" ref="J46:K46" si="16">SUM(J47,J49)</f>
        <v>0.03</v>
      </c>
      <c r="K46" s="77">
        <f t="shared" si="16"/>
        <v>0.65</v>
      </c>
      <c r="L46" s="23"/>
    </row>
    <row r="47" spans="1:12" ht="24" customHeight="1">
      <c r="A47" s="122"/>
      <c r="B47" s="39">
        <v>1</v>
      </c>
      <c r="C47" s="122" t="s">
        <v>22</v>
      </c>
      <c r="D47" s="122"/>
      <c r="E47" s="122"/>
      <c r="F47" s="3">
        <f>F48</f>
        <v>0.25</v>
      </c>
      <c r="G47" s="94"/>
      <c r="H47" s="80">
        <f t="shared" ref="H47:I47" si="17">H48</f>
        <v>750</v>
      </c>
      <c r="I47" s="80">
        <f t="shared" si="17"/>
        <v>750</v>
      </c>
      <c r="J47" s="80"/>
      <c r="K47" s="77">
        <f>K48</f>
        <v>0.25</v>
      </c>
      <c r="L47" s="23"/>
    </row>
    <row r="48" spans="1:12" ht="44.25" customHeight="1">
      <c r="A48" s="122"/>
      <c r="B48" s="34">
        <v>1</v>
      </c>
      <c r="C48" s="53" t="s">
        <v>26</v>
      </c>
      <c r="D48" s="58" t="s">
        <v>131</v>
      </c>
      <c r="E48" s="85" t="s">
        <v>71</v>
      </c>
      <c r="F48" s="35">
        <v>0.25</v>
      </c>
      <c r="G48" s="96" t="s">
        <v>124</v>
      </c>
      <c r="H48" s="76">
        <v>750</v>
      </c>
      <c r="I48" s="76">
        <v>750</v>
      </c>
      <c r="J48" s="74"/>
      <c r="K48" s="81">
        <v>0.25</v>
      </c>
      <c r="L48" s="46" t="s">
        <v>122</v>
      </c>
    </row>
    <row r="49" spans="1:12" ht="36" customHeight="1">
      <c r="A49" s="122"/>
      <c r="B49" s="3">
        <v>1</v>
      </c>
      <c r="C49" s="122" t="s">
        <v>23</v>
      </c>
      <c r="D49" s="122"/>
      <c r="E49" s="122"/>
      <c r="F49" s="36">
        <f>F50</f>
        <v>0.4</v>
      </c>
      <c r="G49" s="95"/>
      <c r="H49" s="82">
        <f>F49*2350+J49*1000</f>
        <v>970</v>
      </c>
      <c r="I49" s="82">
        <f>H49</f>
        <v>970</v>
      </c>
      <c r="J49" s="82">
        <f t="shared" ref="J49:K49" si="18">J50</f>
        <v>0.03</v>
      </c>
      <c r="K49" s="77">
        <f t="shared" si="18"/>
        <v>0.4</v>
      </c>
      <c r="L49" s="26"/>
    </row>
    <row r="50" spans="1:12" ht="42.75">
      <c r="A50" s="122"/>
      <c r="B50" s="34">
        <v>1</v>
      </c>
      <c r="C50" s="53" t="s">
        <v>24</v>
      </c>
      <c r="D50" s="58" t="s">
        <v>72</v>
      </c>
      <c r="E50" s="85" t="s">
        <v>73</v>
      </c>
      <c r="F50" s="23">
        <v>0.4</v>
      </c>
      <c r="G50" s="97" t="s">
        <v>125</v>
      </c>
      <c r="H50" s="83">
        <f>F50*2350+J50*1000</f>
        <v>970</v>
      </c>
      <c r="I50" s="84">
        <f>H50</f>
        <v>970</v>
      </c>
      <c r="J50" s="74">
        <v>0.03</v>
      </c>
      <c r="K50" s="81">
        <v>0.4</v>
      </c>
      <c r="L50" s="46" t="s">
        <v>122</v>
      </c>
    </row>
  </sheetData>
  <mergeCells count="27">
    <mergeCell ref="A36:A45"/>
    <mergeCell ref="C36:E36"/>
    <mergeCell ref="C37:E37"/>
    <mergeCell ref="A46:A50"/>
    <mergeCell ref="C46:E46"/>
    <mergeCell ref="C47:E47"/>
    <mergeCell ref="C49:E49"/>
    <mergeCell ref="A25:A31"/>
    <mergeCell ref="C25:E25"/>
    <mergeCell ref="C26:E26"/>
    <mergeCell ref="C28:E28"/>
    <mergeCell ref="A32:A35"/>
    <mergeCell ref="C32:E32"/>
    <mergeCell ref="C33:E33"/>
    <mergeCell ref="A8:A12"/>
    <mergeCell ref="C8:E8"/>
    <mergeCell ref="C9:E9"/>
    <mergeCell ref="A13:A24"/>
    <mergeCell ref="C13:E13"/>
    <mergeCell ref="C14:E14"/>
    <mergeCell ref="C16:E16"/>
    <mergeCell ref="A2:L2"/>
    <mergeCell ref="A3:D3"/>
    <mergeCell ref="A5:A7"/>
    <mergeCell ref="C5:E5"/>
    <mergeCell ref="C6:E6"/>
    <mergeCell ref="C7:E7"/>
  </mergeCells>
  <phoneticPr fontId="4" type="noConversion"/>
  <printOptions horizontalCentered="1"/>
  <pageMargins left="0.74803149606299213" right="0.35433070866141736" top="0.23622047244094491" bottom="0.39370078740157483" header="0.51181102362204722" footer="0.51181102362204722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附件2 (240417任务下达数)</vt:lpstr>
      <vt:lpstr>附件1(0509正式分解数)</vt:lpstr>
      <vt:lpstr>'附件1(0509正式分解数)'!Print_Area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ppt</dc:creator>
  <cp:lastModifiedBy>office-bmuser</cp:lastModifiedBy>
  <cp:lastPrinted>2024-06-17T09:25:12Z</cp:lastPrinted>
  <dcterms:created xsi:type="dcterms:W3CDTF">2024-04-17T01:48:19Z</dcterms:created>
  <dcterms:modified xsi:type="dcterms:W3CDTF">2024-06-17T09:25:42Z</dcterms:modified>
</cp:coreProperties>
</file>